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Välisprojektid\Noorte täiskasvanute erikohtlemise projekt\Esitatud aruanded\10_detsember_2024\"/>
    </mc:Choice>
  </mc:AlternateContent>
  <xr:revisionPtr revIDLastSave="0" documentId="13_ncr:1_{4D0C4F37-AEC3-4CDA-BFCE-4023F27A61B7}" xr6:coauthVersionLast="47" xr6:coauthVersionMax="47" xr10:uidLastSave="{00000000-0000-0000-0000-000000000000}"/>
  <bookViews>
    <workbookView xWindow="-28920" yWindow="-255" windowWidth="29040" windowHeight="15840" xr2:uid="{00000000-000D-0000-FFFF-FFFF00000000}"/>
  </bookViews>
  <sheets>
    <sheet name="Eelarve" sheetId="1" r:id="rId1"/>
  </sheets>
  <definedNames>
    <definedName name="_xlnm._FilterDatabase" localSheetId="0" hidden="1">Eelarve!$B$29:$B$30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D22" i="1"/>
  <c r="D17" i="1"/>
  <c r="F11" i="1" l="1"/>
  <c r="H18" i="1" l="1"/>
  <c r="H19" i="1"/>
  <c r="F18" i="1"/>
  <c r="G18" i="1" s="1"/>
  <c r="I18" i="1" s="1"/>
  <c r="F19" i="1"/>
  <c r="G19" i="1" s="1"/>
  <c r="I19" i="1" s="1"/>
  <c r="E18" i="1"/>
  <c r="E19" i="1"/>
  <c r="D20" i="1"/>
  <c r="D12" i="1"/>
  <c r="C22" i="1"/>
  <c r="C12" i="1"/>
  <c r="C21" i="1"/>
  <c r="F21" i="1" s="1"/>
  <c r="G21" i="1" s="1"/>
  <c r="I21" i="1" s="1"/>
  <c r="E16" i="1"/>
  <c r="F16" i="1"/>
  <c r="G16" i="1" s="1"/>
  <c r="I16" i="1" s="1"/>
  <c r="H16" i="1"/>
  <c r="E15" i="1"/>
  <c r="F15" i="1"/>
  <c r="G15" i="1" s="1"/>
  <c r="I15" i="1" s="1"/>
  <c r="E14" i="1"/>
  <c r="F14" i="1"/>
  <c r="G14" i="1" s="1"/>
  <c r="I14" i="1" s="1"/>
  <c r="H14" i="1"/>
  <c r="F13" i="1"/>
  <c r="G13" i="1" s="1"/>
  <c r="I13" i="1" s="1"/>
  <c r="H15" i="1"/>
  <c r="H13" i="1"/>
  <c r="E13" i="1"/>
  <c r="E11" i="1"/>
  <c r="H17" i="1"/>
  <c r="F17" i="1"/>
  <c r="G17" i="1" s="1"/>
  <c r="I17" i="1" s="1"/>
  <c r="E17" i="1"/>
  <c r="H21" i="1" l="1"/>
  <c r="C20" i="1"/>
  <c r="H20" i="1" s="1"/>
  <c r="E21" i="1"/>
  <c r="E22" i="1"/>
  <c r="G11" i="1"/>
  <c r="I11" i="1" s="1"/>
  <c r="D10" i="1"/>
  <c r="D23" i="1" s="1"/>
  <c r="C24" i="1" s="1"/>
  <c r="H11" i="1"/>
  <c r="F22" i="1"/>
  <c r="G22" i="1" s="1"/>
  <c r="I22" i="1" s="1"/>
  <c r="F12" i="1"/>
  <c r="C10" i="1"/>
  <c r="H12" i="1"/>
  <c r="E12" i="1"/>
  <c r="E20" i="1" l="1"/>
  <c r="F10" i="1"/>
  <c r="F20" i="1"/>
  <c r="G20" i="1" s="1"/>
  <c r="I20" i="1" s="1"/>
  <c r="E10" i="1"/>
  <c r="H10" i="1"/>
  <c r="C23" i="1"/>
  <c r="G12" i="1"/>
  <c r="I12" i="1" s="1"/>
  <c r="G10" i="1" l="1"/>
  <c r="I10" i="1" s="1"/>
  <c r="F23" i="1"/>
  <c r="G23" i="1" s="1"/>
  <c r="I23" i="1" s="1"/>
  <c r="H23" i="1"/>
  <c r="E23" i="1"/>
</calcChain>
</file>

<file path=xl/sharedStrings.xml><?xml version="1.0" encoding="utf-8"?>
<sst xmlns="http://schemas.openxmlformats.org/spreadsheetml/2006/main" count="53" uniqueCount="52">
  <si>
    <t>TAT eelarve täitmise aruanne</t>
  </si>
  <si>
    <t>TAT abikõlblikkuse periood: 01.02.2023 - 31.12.2029</t>
  </si>
  <si>
    <t>TAT nimi: Noorte õigusrikkujate retsidiivsuse vähendamine (2021-2027.4.07.23-0009)</t>
  </si>
  <si>
    <t>TAT elluviija: Justiitsministeerium</t>
  </si>
  <si>
    <t>Rea nr</t>
  </si>
  <si>
    <r>
      <t>Kulukoht</t>
    </r>
    <r>
      <rPr>
        <b/>
        <vertAlign val="superscript"/>
        <sz val="10"/>
        <rFont val="Arial"/>
        <family val="2"/>
        <charset val="186"/>
      </rPr>
      <t>1</t>
    </r>
  </si>
  <si>
    <r>
      <t>Kinnitatud eelarve 2024</t>
    </r>
    <r>
      <rPr>
        <b/>
        <i/>
        <vertAlign val="superscript"/>
        <sz val="10"/>
        <rFont val="Arial"/>
        <family val="2"/>
        <charset val="186"/>
      </rPr>
      <t>2</t>
    </r>
  </si>
  <si>
    <r>
      <t>Kulu aruandeperioodi lõpuks (reaalselt tasutud kulud)</t>
    </r>
    <r>
      <rPr>
        <b/>
        <sz val="12"/>
        <rFont val="Arial"/>
        <family val="2"/>
        <charset val="186"/>
      </rPr>
      <t>³</t>
    </r>
  </si>
  <si>
    <t>Eelarve täitmise %</t>
  </si>
  <si>
    <r>
      <t>Võetud kohustused</t>
    </r>
    <r>
      <rPr>
        <b/>
        <sz val="11"/>
        <rFont val="Arial"/>
        <family val="2"/>
        <charset val="186"/>
      </rPr>
      <t>⁴</t>
    </r>
  </si>
  <si>
    <t>Tasutud kulud ja võetud kohustused kokku</t>
  </si>
  <si>
    <t xml:space="preserve">Eelarve jääk peale tasutud kulusid </t>
  </si>
  <si>
    <t xml:space="preserve">Eelarve jääk peale tasutud kulusid ja kohustusi </t>
  </si>
  <si>
    <t>1</t>
  </si>
  <si>
    <t>5=(veerg 4/veerg 3)*100</t>
  </si>
  <si>
    <t>7=4+6</t>
  </si>
  <si>
    <t>8=3-4</t>
  </si>
  <si>
    <t>9=3-7</t>
  </si>
  <si>
    <t>TAT otsesed kulud</t>
  </si>
  <si>
    <t>1.1</t>
  </si>
  <si>
    <t>TAT personalikulud</t>
  </si>
  <si>
    <t>1.2</t>
  </si>
  <si>
    <t>Sisutegevused</t>
  </si>
  <si>
    <t>1.2.1.</t>
  </si>
  <si>
    <t>Iseseisvumist ja õiguskuulekust toetavad sekkumised kogukonnas</t>
  </si>
  <si>
    <t>1.2.2.</t>
  </si>
  <si>
    <t>Tööturule sisenemise toetamine</t>
  </si>
  <si>
    <t>1.2.3.</t>
  </si>
  <si>
    <t>Taasühiskonnastamist toetavad sekkumised vanglateenistuses</t>
  </si>
  <si>
    <t>1.2.4.</t>
  </si>
  <si>
    <t>Kriminaaljustiitssüsteemi arendamine</t>
  </si>
  <si>
    <t>1.2.4.1.</t>
  </si>
  <si>
    <t>TAT partneri personalikulud</t>
  </si>
  <si>
    <t>1.3.</t>
  </si>
  <si>
    <t>Hindamine</t>
  </si>
  <si>
    <t>1.4.</t>
  </si>
  <si>
    <t>Kommunikatsioon</t>
  </si>
  <si>
    <t>2.</t>
  </si>
  <si>
    <t>Kaudsed kulud (ühtne määr – 4%)</t>
  </si>
  <si>
    <t>2.1.</t>
  </si>
  <si>
    <t>TAT personalikuludest</t>
  </si>
  <si>
    <t>2.2.</t>
  </si>
  <si>
    <t>TAT partneri personalikuludest</t>
  </si>
  <si>
    <t>3.</t>
  </si>
  <si>
    <t>Kokku (read 1+2)</t>
  </si>
  <si>
    <t>Jaotamata eelarve</t>
  </si>
  <si>
    <t>Eelarve kokku (2023-2029)</t>
  </si>
  <si>
    <t>Kulukohad näidatakse vastavalt kinnitatud eelarvele</t>
  </si>
  <si>
    <t xml:space="preserve"> </t>
  </si>
  <si>
    <t xml:space="preserve">Märgitakse detailselt kinnitatud eelarve aastad </t>
  </si>
  <si>
    <t>Näidatakse toetuse saaja raamatupidamise andmetele tasutud kulude summa</t>
  </si>
  <si>
    <t>Näidatakse ülesvõetud kohustused (lepingud - uuringud, teenused jne; tasumata arved)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</si>
</sst>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7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i/>
      <vertAlign val="superscript"/>
      <sz val="10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C00000"/>
      <name val="Arial"/>
      <family val="2"/>
      <charset val="186"/>
    </font>
    <font>
      <sz val="10"/>
      <color rgb="FF0070C0"/>
      <name val="Arial"/>
      <family val="2"/>
      <charset val="186"/>
    </font>
    <font>
      <b/>
      <sz val="11"/>
      <name val="Arial"/>
      <family val="2"/>
      <charset val="186"/>
    </font>
    <font>
      <b/>
      <sz val="12"/>
      <name val="Arial"/>
      <family val="2"/>
      <charset val="186"/>
    </font>
    <font>
      <b/>
      <sz val="10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lightDown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/>
    <xf numFmtId="0" fontId="4" fillId="0" borderId="0" xfId="0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3" fillId="0" borderId="4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  <xf numFmtId="0" fontId="11" fillId="0" borderId="0" xfId="0" applyFont="1"/>
    <xf numFmtId="4" fontId="3" fillId="3" borderId="2" xfId="0" applyNumberFormat="1" applyFont="1" applyFill="1" applyBorder="1"/>
    <xf numFmtId="0" fontId="12" fillId="0" borderId="0" xfId="0" applyFont="1"/>
    <xf numFmtId="4" fontId="4" fillId="0" borderId="1" xfId="0" applyNumberFormat="1" applyFont="1" applyBorder="1" applyAlignment="1">
      <alignment horizontal="right" vertical="center"/>
    </xf>
    <xf numFmtId="4" fontId="3" fillId="3" borderId="2" xfId="0" applyNumberFormat="1" applyFont="1" applyFill="1" applyBorder="1" applyAlignment="1">
      <alignment vertical="center"/>
    </xf>
    <xf numFmtId="0" fontId="13" fillId="0" borderId="0" xfId="0" applyFont="1"/>
    <xf numFmtId="4" fontId="4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4" fillId="3" borderId="1" xfId="1" applyNumberFormat="1" applyFont="1" applyFill="1" applyBorder="1" applyAlignment="1">
      <alignment vertical="top" wrapText="1"/>
    </xf>
    <xf numFmtId="0" fontId="4" fillId="0" borderId="2" xfId="1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16" fontId="3" fillId="0" borderId="2" xfId="0" applyNumberFormat="1" applyFont="1" applyBorder="1"/>
    <xf numFmtId="4" fontId="4" fillId="4" borderId="1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 vertical="center"/>
    </xf>
    <xf numFmtId="4" fontId="4" fillId="5" borderId="0" xfId="0" applyNumberFormat="1" applyFont="1" applyFill="1"/>
    <xf numFmtId="4" fontId="4" fillId="5" borderId="3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right"/>
    </xf>
    <xf numFmtId="0" fontId="4" fillId="5" borderId="1" xfId="0" applyFont="1" applyFill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2" fontId="11" fillId="0" borderId="2" xfId="0" applyNumberFormat="1" applyFont="1" applyBorder="1" applyAlignment="1">
      <alignment horizontal="right" vertical="center"/>
    </xf>
    <xf numFmtId="4" fontId="11" fillId="3" borderId="2" xfId="0" applyNumberFormat="1" applyFont="1" applyFill="1" applyBorder="1"/>
    <xf numFmtId="0" fontId="16" fillId="0" borderId="0" xfId="0" applyFont="1"/>
    <xf numFmtId="4" fontId="16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top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5" borderId="2" xfId="0" applyNumberFormat="1" applyFont="1" applyFill="1" applyBorder="1" applyAlignment="1">
      <alignment horizontal="left" vertical="top"/>
    </xf>
    <xf numFmtId="49" fontId="4" fillId="4" borderId="2" xfId="0" applyNumberFormat="1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top" wrapText="1"/>
    </xf>
    <xf numFmtId="4" fontId="4" fillId="5" borderId="4" xfId="0" applyNumberFormat="1" applyFont="1" applyFill="1" applyBorder="1" applyAlignment="1">
      <alignment horizontal="right"/>
    </xf>
    <xf numFmtId="49" fontId="4" fillId="0" borderId="2" xfId="0" applyNumberFormat="1" applyFont="1" applyBorder="1" applyAlignment="1">
      <alignment horizontal="left" vertical="top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" fontId="16" fillId="0" borderId="2" xfId="0" applyNumberFormat="1" applyFont="1" applyBorder="1" applyAlignment="1">
      <alignment horizontal="right" vertic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891540</xdr:colOff>
      <xdr:row>0</xdr:row>
      <xdr:rowOff>137160</xdr:rowOff>
    </xdr:from>
    <xdr:to>
      <xdr:col>8</xdr:col>
      <xdr:colOff>929640</xdr:colOff>
      <xdr:row>6</xdr:row>
      <xdr:rowOff>213360</xdr:rowOff>
    </xdr:to>
    <xdr:pic>
      <xdr:nvPicPr>
        <xdr:cNvPr id="1027" name="Pilt 2">
          <a:extLst>
            <a:ext uri="{FF2B5EF4-FFF2-40B4-BE49-F238E27FC236}">
              <a16:creationId xmlns:a16="http://schemas.microsoft.com/office/drawing/2014/main" id="{E506345F-3D2D-415D-A42A-7250E6B36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137160"/>
          <a:ext cx="188214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zoomScaleNormal="100" workbookViewId="0">
      <selection activeCell="D23" sqref="D23"/>
    </sheetView>
  </sheetViews>
  <sheetFormatPr defaultColWidth="9.140625" defaultRowHeight="12.75" x14ac:dyDescent="0.2"/>
  <cols>
    <col min="1" max="1" width="7.7109375" style="1" customWidth="1"/>
    <col min="2" max="2" width="35.28515625" style="12" customWidth="1"/>
    <col min="3" max="3" width="17.5703125" style="3" customWidth="1"/>
    <col min="4" max="4" width="21.28515625" style="3" customWidth="1"/>
    <col min="5" max="5" width="16.28515625" style="3" customWidth="1"/>
    <col min="6" max="6" width="14.28515625" style="3" customWidth="1"/>
    <col min="7" max="7" width="14" style="1" customWidth="1"/>
    <col min="8" max="8" width="12.85546875" style="1" customWidth="1"/>
    <col min="9" max="9" width="14.42578125" style="1" customWidth="1"/>
    <col min="10" max="10" width="9.140625" style="1"/>
    <col min="11" max="11" width="10.140625" style="1" bestFit="1" customWidth="1"/>
    <col min="12" max="12" width="11.85546875" style="1" customWidth="1"/>
    <col min="13" max="13" width="13.140625" style="1" customWidth="1"/>
    <col min="14" max="14" width="15.7109375" style="1" customWidth="1"/>
    <col min="15" max="16384" width="9.140625" style="1"/>
  </cols>
  <sheetData>
    <row r="1" spans="1:17" x14ac:dyDescent="0.2">
      <c r="A1" s="5"/>
      <c r="B1" s="34"/>
      <c r="C1" s="14"/>
      <c r="D1" s="14"/>
      <c r="E1" s="14"/>
      <c r="F1" s="14"/>
      <c r="G1" s="21"/>
      <c r="H1" s="5"/>
      <c r="I1" s="5"/>
      <c r="J1" s="5"/>
      <c r="K1"/>
      <c r="L1" s="5"/>
      <c r="M1" s="5"/>
      <c r="N1" s="5"/>
      <c r="O1" s="5"/>
      <c r="P1" s="5"/>
      <c r="Q1" s="5"/>
    </row>
    <row r="2" spans="1:17" x14ac:dyDescent="0.2">
      <c r="A2" s="2" t="s">
        <v>0</v>
      </c>
      <c r="B2" s="34"/>
      <c r="C2" s="14"/>
      <c r="D2" s="14"/>
      <c r="E2" s="14"/>
      <c r="F2" s="5"/>
      <c r="G2" s="5"/>
      <c r="H2" s="5"/>
      <c r="I2" s="5"/>
      <c r="J2" s="5"/>
      <c r="K2"/>
      <c r="L2" s="5"/>
      <c r="M2" s="5"/>
      <c r="N2" s="5"/>
      <c r="O2" s="5"/>
      <c r="P2" s="5"/>
      <c r="Q2" s="5"/>
    </row>
    <row r="3" spans="1:17" x14ac:dyDescent="0.2">
      <c r="A3" s="2"/>
      <c r="B3" s="34"/>
      <c r="C3" s="14"/>
      <c r="D3" s="68"/>
      <c r="E3" s="69"/>
      <c r="F3" s="14"/>
      <c r="G3" s="21"/>
      <c r="H3" s="5"/>
      <c r="I3" s="5"/>
      <c r="J3" s="5"/>
      <c r="K3"/>
      <c r="L3" s="5"/>
      <c r="M3" s="5"/>
      <c r="N3" s="5"/>
      <c r="O3" s="5"/>
      <c r="P3" s="5"/>
      <c r="Q3" s="5"/>
    </row>
    <row r="4" spans="1:17" customFormat="1" x14ac:dyDescent="0.2">
      <c r="A4" s="5" t="s">
        <v>1</v>
      </c>
      <c r="B4" s="8"/>
      <c r="D4" s="23"/>
    </row>
    <row r="5" spans="1:17" customFormat="1" x14ac:dyDescent="0.2">
      <c r="A5" s="5" t="s">
        <v>2</v>
      </c>
      <c r="B5" s="8"/>
      <c r="D5" s="26"/>
      <c r="G5" s="21"/>
    </row>
    <row r="6" spans="1:17" customFormat="1" x14ac:dyDescent="0.2">
      <c r="A6" s="6" t="s">
        <v>3</v>
      </c>
      <c r="B6" s="8"/>
      <c r="G6" s="2"/>
    </row>
    <row r="7" spans="1:17" ht="26.45" customHeight="1" x14ac:dyDescent="0.2">
      <c r="A7" s="5"/>
      <c r="B7" s="34"/>
      <c r="C7" s="14"/>
      <c r="D7" s="14"/>
      <c r="E7" s="14"/>
      <c r="F7" s="14"/>
      <c r="G7" s="5"/>
      <c r="H7" s="5"/>
      <c r="I7" s="5"/>
      <c r="J7" s="5"/>
      <c r="K7"/>
      <c r="L7" s="5"/>
      <c r="M7" s="5"/>
      <c r="N7" s="5"/>
      <c r="O7" s="5"/>
      <c r="P7" s="5"/>
      <c r="Q7" s="5"/>
    </row>
    <row r="8" spans="1:17" s="9" customFormat="1" ht="60.6" customHeight="1" x14ac:dyDescent="0.2">
      <c r="A8" s="33" t="s">
        <v>4</v>
      </c>
      <c r="B8" s="44" t="s">
        <v>5</v>
      </c>
      <c r="C8" s="32" t="s">
        <v>6</v>
      </c>
      <c r="D8" s="31" t="s">
        <v>7</v>
      </c>
      <c r="E8" s="32" t="s">
        <v>8</v>
      </c>
      <c r="F8" s="44" t="s">
        <v>9</v>
      </c>
      <c r="G8" s="44" t="s">
        <v>10</v>
      </c>
      <c r="H8" s="30" t="s">
        <v>11</v>
      </c>
      <c r="I8" s="30" t="s">
        <v>12</v>
      </c>
      <c r="J8" s="55"/>
      <c r="K8"/>
      <c r="L8"/>
      <c r="M8"/>
      <c r="N8"/>
      <c r="O8"/>
      <c r="P8"/>
      <c r="Q8"/>
    </row>
    <row r="9" spans="1:17" s="10" customFormat="1" ht="27" customHeight="1" x14ac:dyDescent="0.2">
      <c r="A9" s="56" t="s">
        <v>13</v>
      </c>
      <c r="B9" s="57">
        <v>2</v>
      </c>
      <c r="C9" s="13">
        <v>3</v>
      </c>
      <c r="D9" s="13">
        <v>4</v>
      </c>
      <c r="E9" s="13" t="s">
        <v>14</v>
      </c>
      <c r="F9" s="16">
        <v>6</v>
      </c>
      <c r="G9" s="16" t="s">
        <v>15</v>
      </c>
      <c r="H9" s="17" t="s">
        <v>16</v>
      </c>
      <c r="I9" s="17" t="s">
        <v>17</v>
      </c>
      <c r="J9" s="58"/>
      <c r="K9"/>
      <c r="L9"/>
      <c r="M9"/>
      <c r="N9"/>
      <c r="O9"/>
      <c r="P9"/>
      <c r="Q9"/>
    </row>
    <row r="10" spans="1:17" s="4" customFormat="1" x14ac:dyDescent="0.2">
      <c r="A10" s="59" t="s">
        <v>13</v>
      </c>
      <c r="B10" s="46" t="s">
        <v>18</v>
      </c>
      <c r="C10" s="38">
        <f>C11+C12+C18+C19</f>
        <v>161600</v>
      </c>
      <c r="D10" s="38">
        <f>D11+D12+D18+D19</f>
        <v>115876.06</v>
      </c>
      <c r="E10" s="20">
        <f t="shared" ref="E10:E23" si="0">SUM(D10/C10*100)</f>
        <v>71.705482673267326</v>
      </c>
      <c r="F10" s="22">
        <f t="shared" ref="F10:F22" si="1">C10-D10</f>
        <v>45723.94</v>
      </c>
      <c r="G10" s="19">
        <f t="shared" ref="G10:G23" si="2">SUM(D10+F10)</f>
        <v>161600</v>
      </c>
      <c r="H10" s="19">
        <f t="shared" ref="H10:H23" si="3">C10-D10</f>
        <v>45723.94</v>
      </c>
      <c r="I10" s="19">
        <f t="shared" ref="I10:I23" si="4">C10-G10</f>
        <v>0</v>
      </c>
      <c r="J10" s="2"/>
      <c r="K10"/>
      <c r="L10"/>
      <c r="M10"/>
      <c r="N10"/>
      <c r="O10"/>
      <c r="P10"/>
      <c r="Q10"/>
    </row>
    <row r="11" spans="1:17" s="4" customFormat="1" x14ac:dyDescent="0.2">
      <c r="A11" s="60" t="s">
        <v>19</v>
      </c>
      <c r="B11" s="61" t="s">
        <v>20</v>
      </c>
      <c r="C11" s="36"/>
      <c r="D11" s="36"/>
      <c r="E11" s="20" t="e">
        <f t="shared" si="0"/>
        <v>#DIV/0!</v>
      </c>
      <c r="F11" s="22">
        <f t="shared" si="1"/>
        <v>0</v>
      </c>
      <c r="G11" s="19">
        <f t="shared" si="2"/>
        <v>0</v>
      </c>
      <c r="H11" s="19">
        <f t="shared" si="3"/>
        <v>0</v>
      </c>
      <c r="I11" s="19">
        <f t="shared" si="4"/>
        <v>0</v>
      </c>
      <c r="J11" s="2"/>
      <c r="K11"/>
      <c r="L11"/>
      <c r="M11"/>
      <c r="N11"/>
      <c r="O11"/>
      <c r="P11"/>
      <c r="Q11"/>
    </row>
    <row r="12" spans="1:17" s="4" customFormat="1" x14ac:dyDescent="0.2">
      <c r="A12" s="60" t="s">
        <v>21</v>
      </c>
      <c r="B12" s="62" t="s">
        <v>22</v>
      </c>
      <c r="C12" s="37">
        <f>SUM(C13:C17)</f>
        <v>161600</v>
      </c>
      <c r="D12" s="37">
        <f>SUM(D13:D17)</f>
        <v>115876.06</v>
      </c>
      <c r="E12" s="20">
        <f t="shared" si="0"/>
        <v>71.705482673267326</v>
      </c>
      <c r="F12" s="22">
        <f t="shared" si="1"/>
        <v>45723.94</v>
      </c>
      <c r="G12" s="19">
        <f t="shared" si="2"/>
        <v>161600</v>
      </c>
      <c r="H12" s="19">
        <f t="shared" si="3"/>
        <v>45723.94</v>
      </c>
      <c r="I12" s="19">
        <f t="shared" si="4"/>
        <v>0</v>
      </c>
      <c r="J12" s="2"/>
      <c r="K12"/>
      <c r="L12"/>
      <c r="M12"/>
      <c r="N12"/>
      <c r="O12"/>
      <c r="P12"/>
      <c r="Q12"/>
    </row>
    <row r="13" spans="1:17" ht="25.5" x14ac:dyDescent="0.2">
      <c r="A13" s="11" t="s">
        <v>23</v>
      </c>
      <c r="B13" s="7" t="s">
        <v>24</v>
      </c>
      <c r="C13" s="24"/>
      <c r="D13" s="19"/>
      <c r="E13" s="20" t="e">
        <f t="shared" si="0"/>
        <v>#DIV/0!</v>
      </c>
      <c r="F13" s="22">
        <f t="shared" si="1"/>
        <v>0</v>
      </c>
      <c r="G13" s="19">
        <f t="shared" si="2"/>
        <v>0</v>
      </c>
      <c r="H13" s="19">
        <f t="shared" si="3"/>
        <v>0</v>
      </c>
      <c r="I13" s="19">
        <f t="shared" si="4"/>
        <v>0</v>
      </c>
      <c r="J13" s="5"/>
      <c r="K13"/>
      <c r="L13"/>
      <c r="M13"/>
      <c r="N13"/>
      <c r="O13"/>
      <c r="P13" s="5"/>
      <c r="Q13" s="5"/>
    </row>
    <row r="14" spans="1:17" x14ac:dyDescent="0.2">
      <c r="A14" s="11" t="s">
        <v>25</v>
      </c>
      <c r="B14" s="7" t="s">
        <v>26</v>
      </c>
      <c r="C14" s="19"/>
      <c r="D14" s="19"/>
      <c r="E14" s="20" t="e">
        <f t="shared" si="0"/>
        <v>#DIV/0!</v>
      </c>
      <c r="F14" s="22">
        <f t="shared" si="1"/>
        <v>0</v>
      </c>
      <c r="G14" s="19">
        <f t="shared" si="2"/>
        <v>0</v>
      </c>
      <c r="H14" s="19">
        <f t="shared" si="3"/>
        <v>0</v>
      </c>
      <c r="I14" s="19">
        <f t="shared" si="4"/>
        <v>0</v>
      </c>
      <c r="J14" s="5"/>
      <c r="K14"/>
      <c r="L14"/>
      <c r="M14" s="5"/>
      <c r="N14" s="5"/>
      <c r="O14" s="5"/>
      <c r="P14" s="5"/>
      <c r="Q14" s="5"/>
    </row>
    <row r="15" spans="1:17" ht="25.5" x14ac:dyDescent="0.2">
      <c r="A15" s="35" t="s">
        <v>27</v>
      </c>
      <c r="B15" s="34" t="s">
        <v>28</v>
      </c>
      <c r="C15" s="19"/>
      <c r="D15" s="19"/>
      <c r="E15" s="20" t="e">
        <f t="shared" si="0"/>
        <v>#DIV/0!</v>
      </c>
      <c r="F15" s="22">
        <f t="shared" si="1"/>
        <v>0</v>
      </c>
      <c r="G15" s="19">
        <f t="shared" si="2"/>
        <v>0</v>
      </c>
      <c r="H15" s="19">
        <f t="shared" si="3"/>
        <v>0</v>
      </c>
      <c r="I15" s="19">
        <f t="shared" si="4"/>
        <v>0</v>
      </c>
      <c r="J15"/>
      <c r="K15"/>
      <c r="L15"/>
      <c r="M15" s="5"/>
      <c r="N15" s="5"/>
      <c r="O15" s="5"/>
      <c r="P15" s="5"/>
      <c r="Q15" s="5"/>
    </row>
    <row r="16" spans="1:17" x14ac:dyDescent="0.2">
      <c r="A16" s="11" t="s">
        <v>29</v>
      </c>
      <c r="B16" s="29" t="s">
        <v>30</v>
      </c>
      <c r="C16" s="18"/>
      <c r="D16" s="19"/>
      <c r="E16" s="20" t="e">
        <f t="shared" si="0"/>
        <v>#DIV/0!</v>
      </c>
      <c r="F16" s="25">
        <f t="shared" si="1"/>
        <v>0</v>
      </c>
      <c r="G16" s="19">
        <f t="shared" si="2"/>
        <v>0</v>
      </c>
      <c r="H16" s="19">
        <f t="shared" si="3"/>
        <v>0</v>
      </c>
      <c r="I16" s="19">
        <f t="shared" si="4"/>
        <v>0</v>
      </c>
      <c r="J16"/>
      <c r="K16"/>
      <c r="L16"/>
      <c r="M16" s="5"/>
      <c r="N16" s="5"/>
      <c r="O16" s="5"/>
      <c r="P16" s="5"/>
      <c r="Q16" s="5"/>
    </row>
    <row r="17" spans="1:12" s="53" customFormat="1" x14ac:dyDescent="0.2">
      <c r="A17" s="47" t="s">
        <v>31</v>
      </c>
      <c r="B17" s="48" t="s">
        <v>32</v>
      </c>
      <c r="C17" s="49">
        <v>161600</v>
      </c>
      <c r="D17" s="72">
        <f>46449.82+69426.24</f>
        <v>115876.06</v>
      </c>
      <c r="E17" s="51">
        <f t="shared" si="0"/>
        <v>71.705482673267326</v>
      </c>
      <c r="F17" s="52">
        <f t="shared" si="1"/>
        <v>45723.94</v>
      </c>
      <c r="G17" s="50">
        <f t="shared" si="2"/>
        <v>161600</v>
      </c>
      <c r="H17" s="50">
        <f t="shared" si="3"/>
        <v>45723.94</v>
      </c>
      <c r="I17" s="50">
        <f t="shared" si="4"/>
        <v>0</v>
      </c>
      <c r="J17" s="21"/>
      <c r="K17" s="21"/>
      <c r="L17" s="21"/>
    </row>
    <row r="18" spans="1:12" s="4" customFormat="1" x14ac:dyDescent="0.2">
      <c r="A18" s="60" t="s">
        <v>33</v>
      </c>
      <c r="B18" s="62" t="s">
        <v>34</v>
      </c>
      <c r="C18" s="40">
        <v>0</v>
      </c>
      <c r="D18" s="41"/>
      <c r="E18" s="20" t="e">
        <f t="shared" si="0"/>
        <v>#DIV/0!</v>
      </c>
      <c r="F18" s="22">
        <f t="shared" si="1"/>
        <v>0</v>
      </c>
      <c r="G18" s="19">
        <f t="shared" si="2"/>
        <v>0</v>
      </c>
      <c r="H18" s="19">
        <f t="shared" si="3"/>
        <v>0</v>
      </c>
      <c r="I18" s="19">
        <f t="shared" si="4"/>
        <v>0</v>
      </c>
      <c r="J18"/>
      <c r="K18"/>
      <c r="L18"/>
    </row>
    <row r="19" spans="1:12" s="4" customFormat="1" x14ac:dyDescent="0.2">
      <c r="A19" s="60" t="s">
        <v>35</v>
      </c>
      <c r="B19" s="62" t="s">
        <v>36</v>
      </c>
      <c r="C19" s="40"/>
      <c r="D19" s="41"/>
      <c r="E19" s="20" t="e">
        <f t="shared" si="0"/>
        <v>#DIV/0!</v>
      </c>
      <c r="F19" s="22">
        <f t="shared" si="1"/>
        <v>0</v>
      </c>
      <c r="G19" s="19">
        <f t="shared" si="2"/>
        <v>0</v>
      </c>
      <c r="H19" s="19">
        <f t="shared" si="3"/>
        <v>0</v>
      </c>
      <c r="I19" s="19">
        <f t="shared" si="4"/>
        <v>0</v>
      </c>
      <c r="J19"/>
      <c r="K19"/>
      <c r="L19"/>
    </row>
    <row r="20" spans="1:12" s="4" customFormat="1" x14ac:dyDescent="0.2">
      <c r="A20" s="59" t="s">
        <v>37</v>
      </c>
      <c r="B20" s="46" t="s">
        <v>38</v>
      </c>
      <c r="C20" s="39">
        <f>SUM(C21:C22)</f>
        <v>6464</v>
      </c>
      <c r="D20" s="39">
        <f>SUM(D21:D22)</f>
        <v>4635.0424000000003</v>
      </c>
      <c r="E20" s="20">
        <f t="shared" si="0"/>
        <v>71.705482673267326</v>
      </c>
      <c r="F20" s="22">
        <f t="shared" si="1"/>
        <v>1828.9575999999997</v>
      </c>
      <c r="G20" s="19">
        <f t="shared" si="2"/>
        <v>6464</v>
      </c>
      <c r="H20" s="19">
        <f t="shared" si="3"/>
        <v>1828.9575999999997</v>
      </c>
      <c r="I20" s="19">
        <f t="shared" si="4"/>
        <v>0</v>
      </c>
      <c r="J20"/>
      <c r="K20"/>
      <c r="L20"/>
    </row>
    <row r="21" spans="1:12" s="4" customFormat="1" x14ac:dyDescent="0.2">
      <c r="A21" s="11" t="s">
        <v>39</v>
      </c>
      <c r="B21" s="7" t="s">
        <v>40</v>
      </c>
      <c r="C21" s="27">
        <f>C11*0.04</f>
        <v>0</v>
      </c>
      <c r="D21" s="28"/>
      <c r="E21" s="20" t="e">
        <f t="shared" si="0"/>
        <v>#DIV/0!</v>
      </c>
      <c r="F21" s="22">
        <f t="shared" si="1"/>
        <v>0</v>
      </c>
      <c r="G21" s="19">
        <f t="shared" si="2"/>
        <v>0</v>
      </c>
      <c r="H21" s="19">
        <f t="shared" si="3"/>
        <v>0</v>
      </c>
      <c r="I21" s="19">
        <f t="shared" si="4"/>
        <v>0</v>
      </c>
      <c r="J21"/>
      <c r="K21"/>
      <c r="L21"/>
    </row>
    <row r="22" spans="1:12" s="53" customFormat="1" x14ac:dyDescent="0.2">
      <c r="A22" s="47" t="s">
        <v>41</v>
      </c>
      <c r="B22" s="48" t="s">
        <v>42</v>
      </c>
      <c r="C22" s="54">
        <f>C17*0.04</f>
        <v>6464</v>
      </c>
      <c r="D22" s="54">
        <f>D17*0.04</f>
        <v>4635.0424000000003</v>
      </c>
      <c r="E22" s="51">
        <f t="shared" si="0"/>
        <v>71.705482673267326</v>
      </c>
      <c r="F22" s="52">
        <f t="shared" si="1"/>
        <v>1828.9575999999997</v>
      </c>
      <c r="G22" s="50">
        <f t="shared" si="2"/>
        <v>6464</v>
      </c>
      <c r="H22" s="50">
        <f>C22-D22</f>
        <v>1828.9575999999997</v>
      </c>
      <c r="I22" s="50">
        <f t="shared" si="4"/>
        <v>0</v>
      </c>
      <c r="J22" s="21"/>
      <c r="K22" s="21"/>
      <c r="L22" s="21"/>
    </row>
    <row r="23" spans="1:12" s="4" customFormat="1" ht="12.75" customHeight="1" x14ac:dyDescent="0.2">
      <c r="A23" s="59" t="s">
        <v>43</v>
      </c>
      <c r="B23" s="46" t="s">
        <v>44</v>
      </c>
      <c r="C23" s="63">
        <f>C10+C20</f>
        <v>168064</v>
      </c>
      <c r="D23" s="63">
        <f>D10+D20</f>
        <v>120511.1024</v>
      </c>
      <c r="E23" s="20">
        <f t="shared" si="0"/>
        <v>71.705482673267326</v>
      </c>
      <c r="F23" s="45">
        <f>SUM(F10,F17)</f>
        <v>91447.88</v>
      </c>
      <c r="G23" s="19">
        <f t="shared" si="2"/>
        <v>211958.98240000001</v>
      </c>
      <c r="H23" s="19">
        <f t="shared" si="3"/>
        <v>47552.897599999997</v>
      </c>
      <c r="I23" s="19">
        <f t="shared" si="4"/>
        <v>-43894.982400000008</v>
      </c>
      <c r="J23"/>
      <c r="K23"/>
      <c r="L23"/>
    </row>
    <row r="24" spans="1:12" s="4" customFormat="1" x14ac:dyDescent="0.2">
      <c r="A24" s="64"/>
      <c r="B24" s="7" t="s">
        <v>45</v>
      </c>
      <c r="C24" s="42">
        <f>C25-D23</f>
        <v>9391958.8976000007</v>
      </c>
      <c r="D24" s="66"/>
      <c r="E24" s="66"/>
      <c r="F24" s="66"/>
      <c r="G24" s="65"/>
      <c r="H24" s="65"/>
      <c r="I24" s="65"/>
      <c r="J24" s="2"/>
      <c r="K24"/>
      <c r="L24"/>
    </row>
    <row r="25" spans="1:12" s="4" customFormat="1" x14ac:dyDescent="0.2">
      <c r="A25" s="64"/>
      <c r="B25" s="7" t="s">
        <v>46</v>
      </c>
      <c r="C25" s="43">
        <v>9512470</v>
      </c>
      <c r="D25" s="66"/>
      <c r="E25" s="66"/>
      <c r="F25" s="66"/>
      <c r="G25" s="66"/>
      <c r="H25" s="66"/>
      <c r="I25" s="66"/>
      <c r="J25" s="2"/>
      <c r="K25"/>
      <c r="L25"/>
    </row>
    <row r="26" spans="1:12" x14ac:dyDescent="0.2">
      <c r="A26" s="5"/>
      <c r="B26" s="34"/>
      <c r="C26" s="14"/>
      <c r="D26" s="14"/>
      <c r="E26" s="14"/>
      <c r="F26" s="14"/>
      <c r="G26" s="5"/>
      <c r="H26" s="5"/>
      <c r="I26" s="5"/>
      <c r="J26" s="5"/>
      <c r="K26"/>
      <c r="L26"/>
    </row>
    <row r="27" spans="1:12" ht="18" customHeight="1" x14ac:dyDescent="0.2">
      <c r="A27" s="15">
        <v>1</v>
      </c>
      <c r="B27" s="67" t="s">
        <v>47</v>
      </c>
      <c r="C27" s="67"/>
      <c r="D27" s="14" t="s">
        <v>48</v>
      </c>
      <c r="E27" s="14"/>
      <c r="F27" s="14"/>
      <c r="G27" s="5"/>
      <c r="H27" s="5"/>
      <c r="I27" s="5"/>
      <c r="J27" s="5"/>
      <c r="K27"/>
      <c r="L27"/>
    </row>
    <row r="28" spans="1:12" ht="18" customHeight="1" x14ac:dyDescent="0.2">
      <c r="A28" s="15">
        <v>2</v>
      </c>
      <c r="B28" s="67" t="s">
        <v>49</v>
      </c>
      <c r="C28" s="67"/>
      <c r="D28" s="14"/>
      <c r="E28" s="14"/>
      <c r="F28" s="14"/>
      <c r="G28" s="5"/>
      <c r="H28" s="5"/>
      <c r="I28" s="5"/>
      <c r="J28" s="5"/>
      <c r="K28"/>
      <c r="L28"/>
    </row>
    <row r="29" spans="1:12" ht="18" customHeight="1" x14ac:dyDescent="0.2">
      <c r="A29" s="15">
        <v>3</v>
      </c>
      <c r="B29" s="70" t="s">
        <v>50</v>
      </c>
      <c r="C29" s="70"/>
      <c r="D29" s="70"/>
      <c r="E29" s="14"/>
      <c r="F29" s="14"/>
      <c r="G29" s="5"/>
      <c r="H29" s="5"/>
      <c r="I29" s="5"/>
      <c r="J29" s="5"/>
      <c r="K29"/>
      <c r="L29"/>
    </row>
    <row r="30" spans="1:12" ht="18" customHeight="1" x14ac:dyDescent="0.2">
      <c r="A30" s="15">
        <v>4</v>
      </c>
      <c r="B30" s="71" t="s">
        <v>51</v>
      </c>
      <c r="C30" s="71"/>
      <c r="D30" s="71"/>
      <c r="E30" s="14"/>
      <c r="F30" s="14"/>
      <c r="G30" s="5"/>
      <c r="H30" s="5"/>
      <c r="I30" s="5"/>
      <c r="J30" s="5"/>
      <c r="K30"/>
      <c r="L30"/>
    </row>
    <row r="31" spans="1:12" x14ac:dyDescent="0.2">
      <c r="A31" s="5"/>
      <c r="B31" s="34"/>
      <c r="C31" s="14"/>
      <c r="D31" s="14"/>
      <c r="E31" s="14"/>
      <c r="F31" s="14"/>
      <c r="G31" s="5"/>
      <c r="H31" s="5"/>
      <c r="I31" s="5"/>
      <c r="J31" s="5"/>
      <c r="K31"/>
      <c r="L31" s="5"/>
    </row>
    <row r="32" spans="1:12" x14ac:dyDescent="0.2">
      <c r="A32" s="5"/>
      <c r="B32" s="34"/>
      <c r="C32" s="14"/>
      <c r="D32" s="14"/>
      <c r="E32" s="14"/>
      <c r="F32" s="14"/>
      <c r="G32" s="5"/>
      <c r="H32" s="5"/>
      <c r="I32" s="5"/>
      <c r="J32" s="5"/>
      <c r="K32"/>
      <c r="L32" s="5"/>
    </row>
    <row r="33" spans="11:11" x14ac:dyDescent="0.2">
      <c r="K33"/>
    </row>
    <row r="34" spans="11:11" x14ac:dyDescent="0.2">
      <c r="K34"/>
    </row>
    <row r="35" spans="11:11" x14ac:dyDescent="0.2">
      <c r="K35"/>
    </row>
  </sheetData>
  <mergeCells count="11">
    <mergeCell ref="B29:D29"/>
    <mergeCell ref="B30:D30"/>
    <mergeCell ref="D24:D25"/>
    <mergeCell ref="E24:E25"/>
    <mergeCell ref="G24:G25"/>
    <mergeCell ref="H24:H25"/>
    <mergeCell ref="B28:C28"/>
    <mergeCell ref="I24:I25"/>
    <mergeCell ref="D3:E3"/>
    <mergeCell ref="F24:F25"/>
    <mergeCell ref="B27:C27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4" fitToWidth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72b7e1b3-456c-488c-9488-1b083c4dda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99446B9697D94391F8E0B40B3D5BC9" ma:contentTypeVersion="12" ma:contentTypeDescription="Loo uus dokument" ma:contentTypeScope="" ma:versionID="94e9266b68687e3b630795e298ca6b0a">
  <xsd:schema xmlns:xsd="http://www.w3.org/2001/XMLSchema" xmlns:xs="http://www.w3.org/2001/XMLSchema" xmlns:p="http://schemas.microsoft.com/office/2006/metadata/properties" xmlns:ns2="72b7e1b3-456c-488c-9488-1b083c4ddabe" xmlns:ns3="194cedfd-18b6-416b-a27a-1daa6530c4f3" targetNamespace="http://schemas.microsoft.com/office/2006/metadata/properties" ma:root="true" ma:fieldsID="51e29c898c3000dce298ab58a1931d1d" ns2:_="" ns3:_="">
    <xsd:import namespace="72b7e1b3-456c-488c-9488-1b083c4ddabe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7e1b3-456c-488c-9488-1b083c4dda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c4e161c-a680-4b20-b070-f39e35dce383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31FD12-ED5F-4BBF-BDDE-24CE3FA18E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2A31C8-1C05-4BC9-B4B8-02E0DCCC72F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72b7e1b3-456c-488c-9488-1b083c4ddabe"/>
  </ds:schemaRefs>
</ds:datastoreItem>
</file>

<file path=customXml/itemProps3.xml><?xml version="1.0" encoding="utf-8"?>
<ds:datastoreItem xmlns:ds="http://schemas.openxmlformats.org/officeDocument/2006/customXml" ds:itemID="{F2E1A8FF-9506-4B6A-B243-9E2B060A56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7e1b3-456c-488c-9488-1b083c4ddabe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Triinu Heinvars</cp:lastModifiedBy>
  <cp:revision/>
  <dcterms:created xsi:type="dcterms:W3CDTF">2008-10-09T12:25:50Z</dcterms:created>
  <dcterms:modified xsi:type="dcterms:W3CDTF">2025-01-09T09:04:26Z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0x010100E299446B9697D94391F8E0B40B3D5BC9</vt:lpwstr>
  </property>
  <property fmtid="{D5CDD505-2E9C-101B-9397-08002B2CF9AE}" pid="4" name="Order">
    <vt:r8>435800</vt:r8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2025-01-06T11:20:20Z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21285382-2a14-40ea-a0fa-353b96efd11f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